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<sst xmlns="http://schemas.openxmlformats.org/spreadsheetml/2006/main" count="124" uniqueCount="121">
  <si>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</si>
  <si>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</si>
  <si>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</si>
  <si>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</si>
  <si>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</si>
  <si>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</si>
  <si>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</si>
  <si>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</si>
  <si>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</si>
  <si>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</si>
  <si>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</si>
  <si>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</si>
  <si>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</si>
  <si>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</si>
  <si>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</si>
  <si>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</si>
  <si>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</si>
  <si>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</si>
  <si>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</si>
  <si>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</si>
  <si>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</si>
  <si>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</si>
  <si>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</si>
  <si>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</si>
  <si>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</si>
  <si>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</si>
  <si>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</si>
  <si>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</si>
  <si>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</si>
  <si>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</si>
  <si>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</si>
  <si>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</si>
  <si>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</si>
  <si>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</si>
  <si>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</si>
  <si>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</si>
  <si>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</si>
  <si>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</si>
  <si>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</si>
  <si>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</si>
  <si>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</si>
  <si>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</si>
  <si>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</si>
  <si>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</si>
  <si>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</si>
  <si>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</si>
  <si>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</si>
  <si>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</si>
  <si>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</si>
  <si>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</si>
  <si>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</si>
  <si>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</si>
  <si>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</si>
  <si>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</si>
  <si>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</si>
  <si>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</si>
  <si>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</si>
  <si>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</si>
  <si>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</si>
  <si>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</si>
  <si>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</si>
  <si>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</si>
  <si>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</si>
  <si>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</si>
  <si>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</si>
  <si>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</si>
  <si>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</si>
  <si>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</si>
  <si>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</si>
  <si>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</si>
  <si>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</si>
  <si>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</si>
  <si>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</si>
  <si>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</si>
  <si>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</si>
  <si>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</si>
  <si>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</si>
  <si>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</si>
  <si>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</si>
  <si>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</si>
  <si>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</si>
  <si>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</si>
  <si>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</si>
  <si>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</si>
  <si>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</si>
  <si>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</si>
  <si>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</si>
  <si>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</si>
  <si>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</si>
  <si>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</si>
  <si>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</si>
  <si>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</si>
  <si>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</si>
  <si>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</si>
  <si>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</si>
  <si>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</si>
  <si>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</si>
  <si>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</si>
  <si>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</si>
  <si>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</si>
  <si>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</si>
  <si>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</si>
  <si>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</si>
  <si>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</si>
  <si>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</si>
  <si>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</si>
  <si>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</si>
  <si>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</si>
  <si>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</si>
  <si>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</si>
  <si>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</si>
  <si>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</si>
  <si>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</si>
  <si>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</si>
  <si>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</si>
  <si>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</si>
  <si>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</si>
  <si>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</si>
  <si>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</si>
  <si>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</si>
  <si>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Профінансовано станом на 28.10.16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</si>
</sst>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6" width="0" style="7" hidden="1" customWidth="1"/>
    <col min="37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40</v>
      </c>
      <c r="J4" s="84" t="s">
        <v>114</v>
      </c>
      <c r="K4" s="89" t="s">
        <v>115</v>
      </c>
      <c r="L4" s="84" t="s">
        <v>41</v>
      </c>
      <c r="M4" s="84" t="s">
        <v>42</v>
      </c>
      <c r="N4" s="84" t="s">
        <v>43</v>
      </c>
      <c r="O4" s="84" t="s">
        <v>44</v>
      </c>
      <c r="P4" s="84" t="s">
        <v>45</v>
      </c>
      <c r="Q4" s="84" t="s">
        <v>46</v>
      </c>
      <c r="R4" s="84" t="s">
        <v>47</v>
      </c>
      <c r="S4" s="84" t="s">
        <v>48</v>
      </c>
      <c r="T4" s="84" t="s">
        <v>49</v>
      </c>
      <c r="U4" s="84" t="s">
        <v>50</v>
      </c>
      <c r="V4" s="84" t="s">
        <v>51</v>
      </c>
      <c r="W4" s="84" t="s">
        <v>52</v>
      </c>
      <c r="X4" s="84" t="s">
        <v>53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117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119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129938219.64999999</v>
      </c>
      <c r="I8" s="70">
        <f>H8/D8*100</f>
        <v>83.52505861849033</v>
      </c>
      <c r="J8" s="70">
        <f>H8/(L8+M8+N8+O8+P8+Q8+R8+U8+N25+O25+P25+Q25+R25+S8+S25+T8+T25+U25)*100</f>
        <v>89.47654038572544</v>
      </c>
      <c r="K8" s="63">
        <f>K9+K17</f>
        <v>4186010.2299999995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32316453.700000003</v>
      </c>
      <c r="I9" s="45">
        <f>H9/D9*100</f>
        <v>78.67852331406505</v>
      </c>
      <c r="J9" s="45">
        <f>H9/(L9+M9+N9+O9+P9+Q9+R9+S9+U9+T9+M17+N17+O17+P17+Q17+R17+S17+T17+U17)*100</f>
        <v>88.53225295139687</v>
      </c>
      <c r="K9" s="23">
        <f>L9+M9+N9+O9+P9+Q9+R9+S9+T9+U9+-H10-H11-H12-H13-H14-H15-H16</f>
        <v>2679172.13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92">
        <f>(H10+H11+H12+H13+H14+H15+H16)/(L9+M9+N9+O9+P9+Q9+R9+S9+T9+U9)*100</f>
        <v>89.0815554522646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93"/>
      <c r="K12" s="51">
        <f t="shared" si="2"/>
        <v>120528.20999999996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93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93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4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10457587.3</v>
      </c>
      <c r="I17" s="46">
        <f t="shared" si="3"/>
        <v>85.67789885053705</v>
      </c>
      <c r="J17" s="92">
        <f>H17/(L17+M17+N17+O17+P17+Q17+R17+S17+T17+U17)*100</f>
        <v>87.4056793400208</v>
      </c>
      <c r="K17" s="71">
        <f>L17+M17+N17+O17+P17+Q17+R17+S17+T17+U17-H17</f>
        <v>1506838.0999999996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90.96654769026256</v>
      </c>
      <c r="J18" s="93"/>
      <c r="K18" s="79">
        <f>D18-H18</f>
        <v>407724.86999999965</v>
      </c>
      <c r="Y18" s="69"/>
    </row>
    <row r="19" spans="1:25" ht="18.75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967227.6+543559.2+129600+884272.8+1164690+6055.65+983298+38257.6</f>
        <v>4716960.85</v>
      </c>
      <c r="I19" s="47">
        <f>H19/D19*100</f>
        <v>88.53819449658383</v>
      </c>
      <c r="J19" s="93"/>
      <c r="K19" s="79">
        <f aca="true" t="shared" si="5" ref="K19:K24">D19-H19</f>
        <v>610639.1500000004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</f>
        <v>366054.27</v>
      </c>
      <c r="I20" s="47"/>
      <c r="J20" s="93"/>
      <c r="K20" s="79">
        <f t="shared" si="5"/>
        <v>234245.72999999998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3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97621765.94999999</v>
      </c>
      <c r="I25" s="45">
        <f>H25/D25*100</f>
        <v>85.26372607439365</v>
      </c>
      <c r="J25" s="68">
        <f>H25/(L25+M25+N25+O25+P25+Q25+R25+S25+T25+U25)*100</f>
        <v>89.79358841569575</v>
      </c>
      <c r="K25" s="52">
        <f>L25+M25+N25+O25+P25+Q25+R25+S25+T25+T25+U25-H25</f>
        <v>29170021.670000017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</f>
        <v>41378390.28000001</v>
      </c>
      <c r="I38" s="46">
        <f t="shared" si="13"/>
        <v>83.97680055710163</v>
      </c>
      <c r="J38" s="67">
        <f t="shared" si="14"/>
        <v>91.46365041352247</v>
      </c>
      <c r="K38" s="52">
        <f t="shared" si="9"/>
        <v>8431923.469999991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3"/>
        <v>73.73617319749216</v>
      </c>
      <c r="J40" s="67">
        <f t="shared" si="14"/>
        <v>73.73617319749216</v>
      </c>
      <c r="K40" s="52">
        <f t="shared" si="9"/>
        <v>2055632.1500000004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28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65262369.110000014</v>
      </c>
      <c r="I47" s="64">
        <f>H47/D47*100</f>
        <v>56.83463888570072</v>
      </c>
      <c r="J47" s="64">
        <f>H48/(L48+M48+N48+O48+P48+Q48+R48+S48+T48+U48)*100</f>
        <v>64.14362908728502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65262369.110000014</v>
      </c>
      <c r="I48" s="48">
        <f>H48/D48*100</f>
        <v>56.83463888570072</v>
      </c>
      <c r="J48" s="68">
        <f>H48/(L48+M48+N48+O48+P48+Q48+R48+S48+T48+U48)*100</f>
        <v>64.14362908728502</v>
      </c>
      <c r="K48" s="52">
        <f t="shared" si="9"/>
        <v>55680130.62999998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118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9"/>
        <v>87.5597733227471</v>
      </c>
      <c r="K77" s="52">
        <f t="shared" si="9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116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</f>
        <v>5265.6</v>
      </c>
      <c r="I90" s="25">
        <f>H90/D90*100</f>
        <v>0.049929835003211465</v>
      </c>
      <c r="J90" s="67">
        <f t="shared" si="19"/>
        <v>0.05993317642047091</v>
      </c>
      <c r="K90" s="52">
        <f t="shared" si="9"/>
        <v>7529759.120000001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195200588.76</v>
      </c>
      <c r="I99" s="44">
        <f>H99/D99*100</f>
        <v>72.19051246206288</v>
      </c>
      <c r="J99" s="44">
        <f>H99/(L99+M99+N99+O99+P99+Q99+R99+S99+T99+U99)*100</f>
        <v>79.0399222965921</v>
      </c>
      <c r="K99" s="52">
        <f t="shared" si="22"/>
        <v>90755503.30999994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2016-10-28T12:50:31Z</dcterms:modified>
  <cp:category/>
  <cp:version/>
  <cp:contentType/>
  <cp:contentStatus/>
</cp:coreProperties>
</file>